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/>
  <c r="C19"/>
  <c r="B19"/>
  <c r="C18"/>
  <c r="C16"/>
  <c r="C15"/>
  <c r="C14"/>
  <c r="C13"/>
  <c r="C11"/>
  <c r="D11" s="1"/>
  <c r="C9"/>
  <c r="B20"/>
  <c r="C17"/>
  <c r="D20"/>
  <c r="B18"/>
  <c r="D16"/>
  <c r="B14"/>
  <c r="D13"/>
  <c r="B11"/>
  <c r="B9"/>
  <c r="D17"/>
  <c r="B17"/>
  <c r="B16"/>
  <c r="D15"/>
  <c r="B15"/>
  <c r="D12"/>
  <c r="D19" l="1"/>
  <c r="D14"/>
  <c r="D18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<sst xmlns="http://schemas.openxmlformats.org/spreadsheetml/2006/main" count="20" uniqueCount="20">
  <si>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</si>
  <si>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</si>
  <si>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</si>
  <si>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</si>
  <si>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</si>
  <si>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</si>
  <si>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</si>
  <si>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</si>
  <si>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</si>
  <si>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</si>
  <si>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</si>
  <si>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</si>
  <si>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</si>
  <si>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</si>
  <si>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</si>
  <si>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</si>
  <si>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</si>
  <si>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</si>
  <si>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</si>
  <si>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01.09.2026 года (в тыс. руб.)</t>
  </si>
</sst>
</file>

<file path=xl/styles.xml><?xml version="1.0" encoding="utf-8"?>
<styleSheet xmlns="http://schemas.openxmlformats.org/spreadsheetml/2006/main">
  <numFmts count="4">
    <numFmt numFmtId="164" formatCode="#\ ##0.00_ ;\-#\ ##0.00"/>
    <numFmt numFmtId="165" formatCode="#\ ##0.00"/>
    <numFmt numFmtId="166" formatCode="#\ ##0"/>
    <numFmt numFmtId="167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4" fontId="11" fillId="0" borderId="3">
      <alignment horizontal="right" vertical="center" shrinkToFit="1"/>
    </xf>
    <xf numFmtId="165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4" fontId="11" fillId="0" borderId="13">
      <alignment horizontal="right" vertical="center" shrinkToFit="1"/>
    </xf>
    <xf numFmtId="164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4" fontId="11" fillId="0" borderId="4">
      <alignment horizontal="right" vertical="center" shrinkToFit="1"/>
    </xf>
    <xf numFmtId="0" fontId="13" fillId="0" borderId="3"/>
    <xf numFmtId="164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66" fontId="11" fillId="0" borderId="15">
      <alignment horizontal="right" vertical="center" shrinkToFit="1"/>
    </xf>
    <xf numFmtId="164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66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5" fontId="11" fillId="0" borderId="25">
      <alignment horizontal="center"/>
    </xf>
    <xf numFmtId="165" fontId="11" fillId="0" borderId="14">
      <alignment horizontal="center"/>
    </xf>
    <xf numFmtId="165" fontId="11" fillId="0" borderId="13">
      <alignment horizontal="center"/>
    </xf>
    <xf numFmtId="165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5" fontId="11" fillId="0" borderId="13">
      <alignment horizontal="right"/>
    </xf>
    <xf numFmtId="165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5" fontId="11" fillId="0" borderId="27">
      <alignment horizontal="center"/>
    </xf>
    <xf numFmtId="165" fontId="11" fillId="0" borderId="3">
      <alignment horizontal="center"/>
    </xf>
    <xf numFmtId="165" fontId="11" fillId="0" borderId="4">
      <alignment horizontal="center"/>
    </xf>
    <xf numFmtId="165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5" fontId="3" fillId="0" borderId="25">
      <alignment horizontal="right" vertical="center" shrinkToFit="1"/>
    </xf>
    <xf numFmtId="49" fontId="3" fillId="0" borderId="2">
      <alignment horizontal="center" vertical="center"/>
    </xf>
    <xf numFmtId="165" fontId="3" fillId="0" borderId="13">
      <alignment horizontal="right" shrinkToFit="1"/>
    </xf>
    <xf numFmtId="164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67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5" fontId="3" fillId="0" borderId="27">
      <alignment horizontal="right" vertical="center" shrinkToFit="1"/>
    </xf>
    <xf numFmtId="49" fontId="3" fillId="0" borderId="15">
      <alignment horizontal="center" vertical="center"/>
    </xf>
    <xf numFmtId="165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5" fontId="11" fillId="0" borderId="25">
      <alignment horizontal="right" shrinkToFit="1"/>
    </xf>
    <xf numFmtId="164" fontId="11" fillId="0" borderId="14">
      <alignment horizontal="right" vertical="center" shrinkToFit="1"/>
    </xf>
    <xf numFmtId="165" fontId="11" fillId="0" borderId="13">
      <alignment horizontal="right" shrinkToFit="1"/>
    </xf>
    <xf numFmtId="2" fontId="11" fillId="0" borderId="40">
      <alignment horizontal="center" shrinkToFit="1"/>
    </xf>
    <xf numFmtId="165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5" fontId="11" fillId="0" borderId="27">
      <alignment horizontal="right" shrinkToFit="1"/>
    </xf>
  </cellStyleXfs>
  <cellXfs count="24">
    <xf numFmtId="0" fontId="0" fillId="0" borderId="0" xfId="0"/>
    <xf numFmtId="165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5" fontId="5" fillId="0" borderId="1" xfId="110" applyNumberFormat="1" applyFont="1" applyBorder="1" applyProtection="1">
      <alignment horizontal="right" vertical="center" shrinkToFit="1"/>
    </xf>
    <xf numFmtId="165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4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5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5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4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4" workbookViewId="0">
      <selection activeCell="B27" sqref="B27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1554519143/1000</f>
        <v>1554519.1429999999</v>
      </c>
      <c r="C9" s="6">
        <f>1383165673.48/1000</f>
        <v>1383165.6734800001</v>
      </c>
      <c r="D9" s="7">
        <f>B9-C9</f>
        <v>171353.46951999981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34499.29/1000</f>
        <v>34.499290000000002</v>
      </c>
      <c r="D11" s="7">
        <f t="shared" ref="D11:D19" si="0">B11-C11</f>
        <v>15.500709999999998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9096.55/1000</f>
        <v>9.0965499999999988</v>
      </c>
      <c r="D13" s="7">
        <f t="shared" si="0"/>
        <v>-9.0965499999999988</v>
      </c>
    </row>
    <row r="14" spans="1:4">
      <c r="A14" s="12" t="s">
        <v>12</v>
      </c>
      <c r="B14" s="6">
        <f>1554469143/1000</f>
        <v>1554469.1429999999</v>
      </c>
      <c r="C14" s="6">
        <f>1383131174.19/1000</f>
        <v>1383131.1741900002</v>
      </c>
      <c r="D14" s="7">
        <f t="shared" si="0"/>
        <v>171337.96880999976</v>
      </c>
    </row>
    <row r="15" spans="1:4" ht="30">
      <c r="A15" s="12" t="s">
        <v>13</v>
      </c>
      <c r="B15" s="13">
        <f>568841600/1000</f>
        <v>568841.6</v>
      </c>
      <c r="C15" s="13">
        <f>516771130/1000</f>
        <v>516771.13</v>
      </c>
      <c r="D15" s="7">
        <f t="shared" si="0"/>
        <v>52070.469999999972</v>
      </c>
    </row>
    <row r="16" spans="1:4" ht="30">
      <c r="A16" s="12" t="s">
        <v>14</v>
      </c>
      <c r="B16" s="13">
        <f>29140600/1000</f>
        <v>29140.6</v>
      </c>
      <c r="C16" s="13">
        <f>14942177.14/1000</f>
        <v>14942.17714</v>
      </c>
      <c r="D16" s="7">
        <f t="shared" si="0"/>
        <v>14198.422859999999</v>
      </c>
    </row>
    <row r="17" spans="1:4" ht="30">
      <c r="A17" s="12" t="s">
        <v>15</v>
      </c>
      <c r="B17" s="13">
        <f>935898600/1000</f>
        <v>935898.6</v>
      </c>
      <c r="C17" s="13">
        <f>842308740/1000</f>
        <v>842308.74</v>
      </c>
      <c r="D17" s="7">
        <f t="shared" si="0"/>
        <v>93589.859999999986</v>
      </c>
    </row>
    <row r="18" spans="1:4" ht="15.75">
      <c r="A18" s="12" t="s">
        <v>16</v>
      </c>
      <c r="B18" s="13">
        <f>20588343/1000</f>
        <v>20588.343000000001</v>
      </c>
      <c r="C18" s="13">
        <f>14020600.35/1000</f>
        <v>14020.600349999999</v>
      </c>
      <c r="D18" s="7">
        <f t="shared" si="0"/>
        <v>6567.742650000002</v>
      </c>
    </row>
    <row r="19" spans="1:4" ht="15.75">
      <c r="A19" s="14" t="s">
        <v>17</v>
      </c>
      <c r="B19" s="15">
        <f>2136719163.17/1000</f>
        <v>2136719.1631700001</v>
      </c>
      <c r="C19" s="15">
        <f>1130578451.38/1000</f>
        <v>1130578.4513800002</v>
      </c>
      <c r="D19" s="7">
        <f t="shared" si="0"/>
        <v>1006140.7117899999</v>
      </c>
    </row>
    <row r="20" spans="1:4" ht="31.5">
      <c r="A20" s="16" t="s">
        <v>18</v>
      </c>
      <c r="B20" s="17">
        <f>11000000/1000</f>
        <v>11000</v>
      </c>
      <c r="C20" s="17">
        <f>-252587222.1/1000</f>
        <v>-252587.22209999998</v>
      </c>
      <c r="D20" s="7">
        <f>B20-C20</f>
        <v>263587.22210000001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2026-09-16T08:03:56Z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